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65" windowWidth="28275" windowHeight="12240"/>
  </bookViews>
  <sheets>
    <sheet name="MATRIZ" sheetId="2" r:id="rId1"/>
    <sheet name="PARAMETROS" sheetId="1" r:id="rId2"/>
    <sheet name="TABLAS" sheetId="3" r:id="rId3"/>
    <sheet name="PONDERACIÓN" sheetId="4" r:id="rId4"/>
  </sheets>
  <calcPr calcId="144525"/>
</workbook>
</file>

<file path=xl/calcChain.xml><?xml version="1.0" encoding="utf-8"?>
<calcChain xmlns="http://schemas.openxmlformats.org/spreadsheetml/2006/main">
  <c r="H11" i="2" l="1"/>
  <c r="C10" i="4" l="1"/>
  <c r="D10" i="4"/>
  <c r="E10" i="4"/>
  <c r="F10" i="4" l="1"/>
  <c r="Z10" i="1" l="1"/>
  <c r="Z9" i="1"/>
  <c r="Z8" i="1"/>
  <c r="Z7" i="1"/>
  <c r="Z6" i="1"/>
  <c r="Z5" i="1"/>
  <c r="Z4" i="1"/>
  <c r="V10" i="1"/>
  <c r="V9" i="1"/>
  <c r="V8" i="1"/>
  <c r="V7" i="1"/>
  <c r="V6" i="1"/>
  <c r="V5" i="1"/>
  <c r="V4" i="1"/>
  <c r="R10" i="1"/>
  <c r="R9" i="1"/>
  <c r="R8" i="1"/>
  <c r="R7" i="1"/>
  <c r="R6" i="1"/>
  <c r="R5" i="1"/>
  <c r="R4" i="1"/>
  <c r="N10" i="1"/>
  <c r="N9" i="1"/>
  <c r="N8" i="1"/>
  <c r="N7" i="1"/>
  <c r="N6" i="1"/>
  <c r="N5" i="1"/>
  <c r="N4" i="1"/>
  <c r="J10" i="1"/>
  <c r="J9" i="1"/>
  <c r="J8" i="1"/>
  <c r="J7" i="1"/>
  <c r="J6" i="1"/>
  <c r="J5" i="1"/>
  <c r="J4" i="1"/>
  <c r="F10" i="1"/>
  <c r="F9" i="1"/>
  <c r="F8" i="1"/>
  <c r="F7" i="1"/>
  <c r="F6" i="1"/>
  <c r="F5" i="1"/>
  <c r="F4" i="1"/>
  <c r="G4" i="1" l="1"/>
  <c r="G8" i="1" l="1"/>
  <c r="G7" i="1"/>
  <c r="H7" i="1" l="1"/>
  <c r="C9" i="1"/>
  <c r="C7" i="1"/>
  <c r="F4" i="4"/>
  <c r="F5" i="4"/>
  <c r="F6" i="4"/>
  <c r="F7" i="4"/>
  <c r="F8" i="4"/>
  <c r="F9" i="4"/>
  <c r="F3" i="4"/>
  <c r="I7" i="1" l="1"/>
  <c r="C4" i="1"/>
  <c r="C11" i="1" s="1"/>
  <c r="W8" i="1"/>
  <c r="AA5" i="1" l="1"/>
  <c r="AA6" i="1"/>
  <c r="AA7" i="1"/>
  <c r="AA8" i="1"/>
  <c r="AA9" i="1"/>
  <c r="AA10" i="1"/>
  <c r="AA4" i="1"/>
  <c r="W5" i="1"/>
  <c r="W6" i="1"/>
  <c r="W7" i="1"/>
  <c r="X7" i="1" s="1"/>
  <c r="W9" i="1"/>
  <c r="W10" i="1"/>
  <c r="W4" i="1"/>
  <c r="S5" i="1"/>
  <c r="S6" i="1"/>
  <c r="S7" i="1"/>
  <c r="S8" i="1"/>
  <c r="S9" i="1"/>
  <c r="S10" i="1"/>
  <c r="S4" i="1"/>
  <c r="O5" i="1"/>
  <c r="O6" i="1"/>
  <c r="O7" i="1"/>
  <c r="O8" i="1"/>
  <c r="O9" i="1"/>
  <c r="O10" i="1"/>
  <c r="O4" i="1"/>
  <c r="K7" i="1"/>
  <c r="K8" i="1"/>
  <c r="K9" i="1"/>
  <c r="K10" i="1"/>
  <c r="K5" i="1"/>
  <c r="K6" i="1"/>
  <c r="K4" i="1"/>
  <c r="T4" i="1" l="1"/>
  <c r="P4" i="1"/>
  <c r="L4" i="1"/>
  <c r="X4" i="1"/>
  <c r="Y4" i="1" s="1"/>
  <c r="AB4" i="1"/>
  <c r="AB9" i="1"/>
  <c r="X9" i="1"/>
  <c r="T9" i="1"/>
  <c r="P9" i="1"/>
  <c r="L9" i="1"/>
  <c r="T7" i="1"/>
  <c r="L7" i="1"/>
  <c r="P7" i="1"/>
  <c r="Q7" i="1" s="1"/>
  <c r="AB7" i="1"/>
  <c r="G10" i="1"/>
  <c r="G9" i="1"/>
  <c r="G5" i="1"/>
  <c r="G6" i="1"/>
  <c r="H4" i="1" l="1"/>
  <c r="I4" i="1" s="1"/>
  <c r="B5" i="2" s="1"/>
  <c r="H9" i="1"/>
  <c r="I9" i="1" s="1"/>
  <c r="F5" i="2" s="1"/>
  <c r="M9" i="1"/>
  <c r="F7" i="2" s="1"/>
  <c r="D5" i="2"/>
  <c r="H5" i="2" l="1"/>
  <c r="U7" i="1"/>
  <c r="D11" i="2" s="1"/>
  <c r="AC4" i="1"/>
  <c r="B15" i="2" s="1"/>
  <c r="M4" i="1"/>
  <c r="B7" i="2" s="1"/>
  <c r="M7" i="1"/>
  <c r="D7" i="2" s="1"/>
  <c r="U9" i="1"/>
  <c r="F11" i="2" s="1"/>
  <c r="AC7" i="1"/>
  <c r="D15" i="2" s="1"/>
  <c r="Q9" i="1"/>
  <c r="F9" i="2" s="1"/>
  <c r="Q4" i="1"/>
  <c r="B9" i="2" s="1"/>
  <c r="B13" i="2"/>
  <c r="AC9" i="1"/>
  <c r="F15" i="2" s="1"/>
  <c r="D9" i="2"/>
  <c r="U4" i="1"/>
  <c r="B11" i="2" s="1"/>
  <c r="Y7" i="1"/>
  <c r="D13" i="2" s="1"/>
  <c r="Y9" i="1"/>
  <c r="F13" i="2" s="1"/>
  <c r="H7" i="2" l="1"/>
  <c r="H15" i="2"/>
  <c r="H13" i="2"/>
  <c r="H9" i="2"/>
  <c r="J6" i="2" l="1"/>
</calcChain>
</file>

<file path=xl/sharedStrings.xml><?xml version="1.0" encoding="utf-8"?>
<sst xmlns="http://schemas.openxmlformats.org/spreadsheetml/2006/main" count="172" uniqueCount="70">
  <si>
    <t>PONDERACIÓN</t>
  </si>
  <si>
    <t>VARIABLES</t>
  </si>
  <si>
    <t>NÚMERO</t>
  </si>
  <si>
    <t xml:space="preserve">Emisión de ruido </t>
  </si>
  <si>
    <t>FACTOR</t>
  </si>
  <si>
    <t>Emisión de Hidrocarburos (CH)</t>
  </si>
  <si>
    <t>Emisión de Monóxido de Carbono (CO)</t>
  </si>
  <si>
    <t>TOTAL</t>
  </si>
  <si>
    <t>VALOR POR VARIABLE</t>
  </si>
  <si>
    <t>PARTICIPACIÓN</t>
  </si>
  <si>
    <t>PESO X VARIABLE</t>
  </si>
  <si>
    <t>SUMATORIA DE VARIABLES</t>
  </si>
  <si>
    <t>TOTAL FACTOR</t>
  </si>
  <si>
    <t>MATRIZ MULTICRITERIO</t>
  </si>
  <si>
    <t>DIESEL</t>
  </si>
  <si>
    <t>GAS NATURAL</t>
  </si>
  <si>
    <t>HÍBRIDO</t>
  </si>
  <si>
    <t>AMBIENTAL</t>
  </si>
  <si>
    <t>ELÉCTRICO (BATERÍA)</t>
  </si>
  <si>
    <t>ELÉCTRICO (CATENARIA)</t>
  </si>
  <si>
    <t>ELÉCTRICO (PLATAFORMA)</t>
  </si>
  <si>
    <t>PARÁMETROS DE EVALUACIÓN ELÉCTRICO (CATENARIA)</t>
  </si>
  <si>
    <t>PARÁMETROS DE EVALUACIÓN ELÉCTRICO (BATERÍA)</t>
  </si>
  <si>
    <t>PARÁMETROS DE EVALUACIÓN ELÉCTRICO (PLATAFORMA)</t>
  </si>
  <si>
    <t>PARÁMETROS DE EVALUACIÓN HÍBRIDO</t>
  </si>
  <si>
    <t>FUENTE DE ENERGÍA RECOMENDADA</t>
  </si>
  <si>
    <t>PARÁMETROS DE EVALUACIÓN</t>
  </si>
  <si>
    <t>COSTOS DE OPERACIÓN</t>
  </si>
  <si>
    <t>GLORIA NATALIA JARAMILLO AMAYA</t>
  </si>
  <si>
    <t>LILIANA SIERRA FIGUEROA</t>
  </si>
  <si>
    <t>ALEXANDER JIMÉNEZ L.</t>
  </si>
  <si>
    <t>CLAUDIA DIAZ</t>
  </si>
  <si>
    <t>PONDERACIÓN TOTAL</t>
  </si>
  <si>
    <t>NOMBRES Y APELLIDOS</t>
  </si>
  <si>
    <t>-</t>
  </si>
  <si>
    <t>RANGO</t>
  </si>
  <si>
    <t>CALIFICACIÓN</t>
  </si>
  <si>
    <t>TABLA DE CALIFICACIÓN POR VARIABLES DE ACUERDO A RANGOS DE CLASIFICACIÓN</t>
  </si>
  <si>
    <t>IVAN  REINALDO SARMIENTO ORDOSGOITIA</t>
  </si>
  <si>
    <t>ALVARO ENRIQUE RESTREPO ARAMBURO</t>
  </si>
  <si>
    <t>RENTABILIDAD DEL NEGOCIO</t>
  </si>
  <si>
    <t>TIR - Tasa Interna de Retorno</t>
  </si>
  <si>
    <t>Costo de consumo de la fuente de energía $/Km/Año</t>
  </si>
  <si>
    <t>Recuperación de capital (Inversión) / año</t>
  </si>
  <si>
    <t>&gt; 15 años</t>
  </si>
  <si>
    <t>12 años</t>
  </si>
  <si>
    <t>15 años</t>
  </si>
  <si>
    <t>0 años</t>
  </si>
  <si>
    <t>11 años</t>
  </si>
  <si>
    <t>JUAN CAMILO GÓMEZ GONZÁLEZ</t>
  </si>
  <si>
    <t>Costo de mantenimiento partes $/Km/Año</t>
  </si>
  <si>
    <t xml:space="preserve">&gt;  $ 1201 </t>
  </si>
  <si>
    <t>&lt; $ 899</t>
  </si>
  <si>
    <t>&gt; 18.1%</t>
  </si>
  <si>
    <t>&gt; $ 801</t>
  </si>
  <si>
    <t>&lt; $ 599</t>
  </si>
  <si>
    <t>&gt; 81 dB</t>
  </si>
  <si>
    <t>55 dB</t>
  </si>
  <si>
    <t>80 dB</t>
  </si>
  <si>
    <t>&lt; 54 dB</t>
  </si>
  <si>
    <t>&gt; 3.12 g/km</t>
  </si>
  <si>
    <t>1 g/km</t>
  </si>
  <si>
    <t>3.11 g/km</t>
  </si>
  <si>
    <t>&lt; 0.9 g/km</t>
  </si>
  <si>
    <t>0.20 g/km</t>
  </si>
  <si>
    <t>0.70 g/km</t>
  </si>
  <si>
    <t>&lt; 0.19 g/km</t>
  </si>
  <si>
    <t>&gt; 0.71 g/km</t>
  </si>
  <si>
    <t>VALOR PROMEDIO DE LOS FACTORES POR MEDIO DEL METÓDO DELPHI</t>
  </si>
  <si>
    <t>FUENTE DE ENERGÍA / FACTORES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</si>
</sst>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[Red]\-&quot;$&quot;#,##0"/>
    <numFmt numFmtId="165" formatCode="0.000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9" xfId="0" applyBorder="1"/>
    <xf numFmtId="0" fontId="2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/>
    <xf numFmtId="0" fontId="0" fillId="0" borderId="0" xfId="0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9" fontId="0" fillId="0" borderId="18" xfId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9" fontId="0" fillId="0" borderId="1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9" fontId="0" fillId="0" borderId="0" xfId="1" applyFont="1" applyAlignment="1">
      <alignment horizontal="center"/>
    </xf>
    <xf numFmtId="9" fontId="0" fillId="0" borderId="0" xfId="1" applyFont="1"/>
    <xf numFmtId="166" fontId="0" fillId="0" borderId="0" xfId="1" applyNumberFormat="1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0" fillId="0" borderId="14" xfId="1" applyFont="1" applyFill="1" applyBorder="1" applyAlignment="1">
      <alignment horizontal="center"/>
    </xf>
    <xf numFmtId="9" fontId="8" fillId="0" borderId="9" xfId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9" fontId="0" fillId="0" borderId="9" xfId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" fontId="0" fillId="0" borderId="5" xfId="0" applyNumberForma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zoomScale="130" zoomScaleNormal="130" workbookViewId="0">
      <selection activeCell="K14" sqref="K14"/>
    </sheetView>
  </sheetViews>
  <sheetFormatPr baseColWidth="10" defaultRowHeight="15" x14ac:dyDescent="0.25"/>
  <cols>
    <col min="1" max="1" width="24.5703125" style="1" bestFit="1" customWidth="1"/>
    <col min="2" max="2" width="11.42578125" style="1"/>
    <col min="3" max="3" width="2.7109375" style="1" customWidth="1"/>
    <col min="4" max="4" width="18.42578125" style="1" bestFit="1" customWidth="1"/>
    <col min="5" max="5" width="2.7109375" style="1" customWidth="1"/>
    <col min="6" max="6" width="21.28515625" style="1" bestFit="1" customWidth="1"/>
    <col min="7" max="7" width="2.7109375" style="1" customWidth="1"/>
    <col min="8" max="8" width="6.5703125" style="1" bestFit="1" customWidth="1"/>
    <col min="9" max="9" width="4.5703125" customWidth="1"/>
    <col min="11" max="11" width="12.140625" bestFit="1" customWidth="1"/>
  </cols>
  <sheetData>
    <row r="1" spans="1:12" ht="21.75" thickBot="1" x14ac:dyDescent="0.4">
      <c r="A1" s="70" t="s">
        <v>13</v>
      </c>
      <c r="B1" s="71"/>
      <c r="C1" s="71"/>
      <c r="D1" s="71"/>
      <c r="E1" s="71"/>
      <c r="F1" s="71"/>
      <c r="G1" s="71"/>
      <c r="H1" s="72"/>
    </row>
    <row r="2" spans="1:12" x14ac:dyDescent="0.25">
      <c r="A2" s="5"/>
      <c r="B2" s="11"/>
      <c r="C2" s="11"/>
      <c r="D2" s="11"/>
      <c r="E2" s="11"/>
      <c r="F2" s="11"/>
      <c r="G2" s="11"/>
      <c r="H2" s="6"/>
    </row>
    <row r="3" spans="1:12" s="4" customFormat="1" ht="30.75" thickBot="1" x14ac:dyDescent="0.3">
      <c r="A3" s="69" t="s">
        <v>69</v>
      </c>
      <c r="B3" s="39" t="s">
        <v>17</v>
      </c>
      <c r="C3" s="39"/>
      <c r="D3" s="40" t="s">
        <v>40</v>
      </c>
      <c r="E3" s="39"/>
      <c r="F3" s="39" t="s">
        <v>27</v>
      </c>
      <c r="G3" s="39"/>
      <c r="H3" s="41" t="s">
        <v>7</v>
      </c>
    </row>
    <row r="4" spans="1:12" s="4" customFormat="1" x14ac:dyDescent="0.25">
      <c r="A4" s="7"/>
      <c r="B4" s="12"/>
      <c r="C4" s="12"/>
      <c r="D4" s="12"/>
      <c r="E4" s="12"/>
      <c r="F4" s="12"/>
      <c r="G4" s="12"/>
      <c r="H4" s="8"/>
      <c r="J4" s="76" t="s">
        <v>25</v>
      </c>
      <c r="K4" s="77"/>
      <c r="L4" s="78"/>
    </row>
    <row r="5" spans="1:12" x14ac:dyDescent="0.25">
      <c r="A5" s="5" t="s">
        <v>14</v>
      </c>
      <c r="B5" s="34">
        <f>+PARAMETROS!I4</f>
        <v>0</v>
      </c>
      <c r="C5" s="34"/>
      <c r="D5" s="34">
        <f>+PARAMETROS!I7</f>
        <v>0</v>
      </c>
      <c r="E5" s="34"/>
      <c r="F5" s="34">
        <f>+PARAMETROS!I9</f>
        <v>0</v>
      </c>
      <c r="G5" s="11"/>
      <c r="H5" s="6">
        <f>SUM(B5:F5)</f>
        <v>0</v>
      </c>
      <c r="J5" s="24"/>
      <c r="K5" s="25"/>
      <c r="L5" s="26"/>
    </row>
    <row r="6" spans="1:12" ht="15.75" thickBot="1" x14ac:dyDescent="0.3">
      <c r="A6" s="5"/>
      <c r="B6" s="34"/>
      <c r="C6" s="34"/>
      <c r="D6" s="34"/>
      <c r="E6" s="34"/>
      <c r="F6" s="34"/>
      <c r="G6" s="11"/>
      <c r="H6" s="6"/>
      <c r="J6" s="73" t="str">
        <f>IF((H5=LARGE(H5:H15,1)),A5,IF(H7=LARGE(H5:H15,1),A7,IF(H9=LARGE(H5:H15,1),A9,IF(H11=LARGE(H5:H15,1),A11,IF(H13=LARGE(H5:H15,1),A13,IF(H15=LARGE(H5:H15,1),A15))))))</f>
        <v>DIESEL</v>
      </c>
      <c r="K6" s="74"/>
      <c r="L6" s="75"/>
    </row>
    <row r="7" spans="1:12" x14ac:dyDescent="0.25">
      <c r="A7" s="5" t="s">
        <v>15</v>
      </c>
      <c r="B7" s="34">
        <f>+PARAMETROS!M4</f>
        <v>0</v>
      </c>
      <c r="C7" s="34"/>
      <c r="D7" s="34">
        <f>+PARAMETROS!M7</f>
        <v>0</v>
      </c>
      <c r="E7" s="34"/>
      <c r="F7" s="34">
        <f>+PARAMETROS!M9</f>
        <v>0</v>
      </c>
      <c r="G7" s="11"/>
      <c r="H7" s="6">
        <f>SUM(B7:F7)</f>
        <v>0</v>
      </c>
    </row>
    <row r="8" spans="1:12" x14ac:dyDescent="0.25">
      <c r="A8" s="5"/>
      <c r="B8" s="34"/>
      <c r="C8" s="34"/>
      <c r="D8" s="34"/>
      <c r="E8" s="34"/>
      <c r="F8" s="34"/>
      <c r="G8" s="11"/>
      <c r="H8" s="6"/>
    </row>
    <row r="9" spans="1:12" x14ac:dyDescent="0.25">
      <c r="A9" s="5" t="s">
        <v>19</v>
      </c>
      <c r="B9" s="34">
        <f>+PARAMETROS!Q4</f>
        <v>0</v>
      </c>
      <c r="C9" s="34"/>
      <c r="D9" s="34">
        <f>+PARAMETROS!Q7</f>
        <v>0</v>
      </c>
      <c r="E9" s="34"/>
      <c r="F9" s="34">
        <f>+PARAMETROS!Q9</f>
        <v>0</v>
      </c>
      <c r="G9" s="11"/>
      <c r="H9" s="6">
        <f>SUM(B9:F9)</f>
        <v>0</v>
      </c>
    </row>
    <row r="10" spans="1:12" x14ac:dyDescent="0.25">
      <c r="A10" s="5"/>
      <c r="B10" s="34"/>
      <c r="C10" s="34"/>
      <c r="D10" s="34"/>
      <c r="E10" s="34"/>
      <c r="F10" s="34"/>
      <c r="G10" s="11"/>
      <c r="H10" s="6"/>
      <c r="K10" s="14"/>
    </row>
    <row r="11" spans="1:12" x14ac:dyDescent="0.25">
      <c r="A11" s="5" t="s">
        <v>18</v>
      </c>
      <c r="B11" s="34">
        <f>+PARAMETROS!U4</f>
        <v>0</v>
      </c>
      <c r="C11" s="34"/>
      <c r="D11" s="34">
        <f>+PARAMETROS!U7</f>
        <v>0</v>
      </c>
      <c r="E11" s="34"/>
      <c r="F11" s="34">
        <f>+PARAMETROS!U9</f>
        <v>0</v>
      </c>
      <c r="G11" s="11"/>
      <c r="H11" s="112">
        <f>SUM(B11:F11)</f>
        <v>0</v>
      </c>
      <c r="K11" s="14"/>
    </row>
    <row r="12" spans="1:12" x14ac:dyDescent="0.25">
      <c r="A12" s="5"/>
      <c r="B12" s="34"/>
      <c r="C12" s="34"/>
      <c r="D12" s="34"/>
      <c r="E12" s="34"/>
      <c r="F12" s="34"/>
      <c r="G12" s="11"/>
      <c r="H12" s="6"/>
      <c r="K12" s="14"/>
    </row>
    <row r="13" spans="1:12" x14ac:dyDescent="0.25">
      <c r="A13" s="5" t="s">
        <v>20</v>
      </c>
      <c r="B13" s="34">
        <f>+PARAMETROS!Y4</f>
        <v>0</v>
      </c>
      <c r="C13" s="34"/>
      <c r="D13" s="34">
        <f>+PARAMETROS!Y7</f>
        <v>0</v>
      </c>
      <c r="E13" s="34"/>
      <c r="F13" s="34">
        <f>+PARAMETROS!Y9</f>
        <v>0</v>
      </c>
      <c r="G13" s="11"/>
      <c r="H13" s="6">
        <f>SUM(B13:F13)</f>
        <v>0</v>
      </c>
    </row>
    <row r="14" spans="1:12" x14ac:dyDescent="0.25">
      <c r="A14" s="5"/>
      <c r="B14" s="34"/>
      <c r="C14" s="34"/>
      <c r="D14" s="34"/>
      <c r="E14" s="34"/>
      <c r="F14" s="34"/>
      <c r="G14" s="11"/>
      <c r="H14" s="6"/>
    </row>
    <row r="15" spans="1:12" ht="15.75" thickBot="1" x14ac:dyDescent="0.3">
      <c r="A15" s="9" t="s">
        <v>16</v>
      </c>
      <c r="B15" s="35">
        <f>+PARAMETROS!AC4</f>
        <v>0</v>
      </c>
      <c r="C15" s="35"/>
      <c r="D15" s="35">
        <f>+PARAMETROS!AC7</f>
        <v>0</v>
      </c>
      <c r="E15" s="35"/>
      <c r="F15" s="35">
        <f>+PARAMETROS!AC9</f>
        <v>0</v>
      </c>
      <c r="G15" s="13"/>
      <c r="H15" s="10">
        <f>SUM(B15:F15)</f>
        <v>0</v>
      </c>
    </row>
  </sheetData>
  <mergeCells count="3">
    <mergeCell ref="A1:H1"/>
    <mergeCell ref="J6:L6"/>
    <mergeCell ref="J4:L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showGridLines="0" zoomScaleNormal="100" workbookViewId="0">
      <selection activeCell="G25" sqref="G25"/>
    </sheetView>
  </sheetViews>
  <sheetFormatPr baseColWidth="10" defaultRowHeight="15" x14ac:dyDescent="0.25"/>
  <cols>
    <col min="1" max="1" width="10" customWidth="1"/>
    <col min="2" max="2" width="15.5703125" customWidth="1"/>
    <col min="3" max="3" width="14.28515625" bestFit="1" customWidth="1"/>
    <col min="4" max="4" width="48" customWidth="1"/>
    <col min="5" max="5" width="14.85546875" style="1" bestFit="1" customWidth="1"/>
    <col min="6" max="6" width="11.28515625" style="2" bestFit="1" customWidth="1"/>
    <col min="7" max="7" width="9.7109375" style="2" bestFit="1" customWidth="1"/>
    <col min="8" max="8" width="14.7109375" style="2" bestFit="1" customWidth="1"/>
    <col min="9" max="9" width="8" style="2" bestFit="1" customWidth="1"/>
    <col min="10" max="10" width="11.28515625" bestFit="1" customWidth="1"/>
    <col min="11" max="11" width="13.42578125" customWidth="1"/>
    <col min="12" max="12" width="14.7109375" bestFit="1" customWidth="1"/>
    <col min="13" max="13" width="8" bestFit="1" customWidth="1"/>
    <col min="14" max="14" width="11.28515625" bestFit="1" customWidth="1"/>
    <col min="15" max="15" width="9.7109375" bestFit="1" customWidth="1"/>
    <col min="16" max="16" width="14.7109375" bestFit="1" customWidth="1"/>
    <col min="17" max="17" width="8" bestFit="1" customWidth="1"/>
    <col min="18" max="18" width="11.140625" bestFit="1" customWidth="1"/>
    <col min="19" max="19" width="9.5703125" bestFit="1" customWidth="1"/>
    <col min="20" max="20" width="13.28515625" bestFit="1" customWidth="1"/>
    <col min="21" max="21" width="8" bestFit="1" customWidth="1"/>
    <col min="22" max="22" width="11.140625" bestFit="1" customWidth="1"/>
    <col min="23" max="23" width="9.5703125" bestFit="1" customWidth="1"/>
    <col min="24" max="24" width="10.7109375" bestFit="1" customWidth="1"/>
    <col min="25" max="25" width="8.5703125" customWidth="1"/>
    <col min="28" max="28" width="13.140625" customWidth="1"/>
    <col min="29" max="29" width="8.42578125" customWidth="1"/>
  </cols>
  <sheetData>
    <row r="1" spans="1:29" ht="15.75" thickBot="1" x14ac:dyDescent="0.3"/>
    <row r="2" spans="1:29" s="15" customFormat="1" ht="36" customHeight="1" x14ac:dyDescent="0.25">
      <c r="A2" s="79" t="s">
        <v>26</v>
      </c>
      <c r="B2" s="80"/>
      <c r="C2" s="80"/>
      <c r="D2" s="80"/>
      <c r="E2" s="81"/>
      <c r="F2" s="79" t="s">
        <v>14</v>
      </c>
      <c r="G2" s="80"/>
      <c r="H2" s="80"/>
      <c r="I2" s="81"/>
      <c r="J2" s="79" t="s">
        <v>15</v>
      </c>
      <c r="K2" s="80"/>
      <c r="L2" s="80"/>
      <c r="M2" s="81"/>
      <c r="N2" s="82" t="s">
        <v>21</v>
      </c>
      <c r="O2" s="83"/>
      <c r="P2" s="83"/>
      <c r="Q2" s="84"/>
      <c r="R2" s="82" t="s">
        <v>22</v>
      </c>
      <c r="S2" s="83"/>
      <c r="T2" s="83"/>
      <c r="U2" s="84"/>
      <c r="V2" s="82" t="s">
        <v>23</v>
      </c>
      <c r="W2" s="83"/>
      <c r="X2" s="83"/>
      <c r="Y2" s="84"/>
      <c r="Z2" s="82" t="s">
        <v>24</v>
      </c>
      <c r="AA2" s="83"/>
      <c r="AB2" s="83"/>
      <c r="AC2" s="84"/>
    </row>
    <row r="3" spans="1:29" s="15" customFormat="1" ht="45" x14ac:dyDescent="0.25">
      <c r="A3" s="30" t="s">
        <v>2</v>
      </c>
      <c r="B3" s="17" t="s">
        <v>4</v>
      </c>
      <c r="C3" s="17" t="s">
        <v>0</v>
      </c>
      <c r="D3" s="17" t="s">
        <v>1</v>
      </c>
      <c r="E3" s="31" t="s">
        <v>9</v>
      </c>
      <c r="F3" s="32" t="s">
        <v>8</v>
      </c>
      <c r="G3" s="28" t="s">
        <v>10</v>
      </c>
      <c r="H3" s="27" t="s">
        <v>11</v>
      </c>
      <c r="I3" s="33" t="s">
        <v>12</v>
      </c>
      <c r="J3" s="32" t="s">
        <v>8</v>
      </c>
      <c r="K3" s="28" t="s">
        <v>10</v>
      </c>
      <c r="L3" s="27" t="s">
        <v>11</v>
      </c>
      <c r="M3" s="33" t="s">
        <v>12</v>
      </c>
      <c r="N3" s="32" t="s">
        <v>8</v>
      </c>
      <c r="O3" s="28" t="s">
        <v>10</v>
      </c>
      <c r="P3" s="27" t="s">
        <v>11</v>
      </c>
      <c r="Q3" s="33" t="s">
        <v>12</v>
      </c>
      <c r="R3" s="32" t="s">
        <v>8</v>
      </c>
      <c r="S3" s="28" t="s">
        <v>10</v>
      </c>
      <c r="T3" s="27" t="s">
        <v>11</v>
      </c>
      <c r="U3" s="33" t="s">
        <v>12</v>
      </c>
      <c r="V3" s="32" t="s">
        <v>8</v>
      </c>
      <c r="W3" s="28" t="s">
        <v>10</v>
      </c>
      <c r="X3" s="27" t="s">
        <v>11</v>
      </c>
      <c r="Y3" s="33" t="s">
        <v>12</v>
      </c>
      <c r="Z3" s="32" t="s">
        <v>8</v>
      </c>
      <c r="AA3" s="28" t="s">
        <v>10</v>
      </c>
      <c r="AB3" s="27" t="s">
        <v>11</v>
      </c>
      <c r="AC3" s="33" t="s">
        <v>12</v>
      </c>
    </row>
    <row r="4" spans="1:29" x14ac:dyDescent="0.25">
      <c r="A4" s="90">
        <v>1</v>
      </c>
      <c r="B4" s="86" t="s">
        <v>17</v>
      </c>
      <c r="C4" s="89">
        <f>+PONDERACIÓN!C10</f>
        <v>0.35</v>
      </c>
      <c r="D4" s="3" t="s">
        <v>3</v>
      </c>
      <c r="E4" s="65">
        <v>0.3</v>
      </c>
      <c r="F4" s="68">
        <f>+TABLAS!Q4</f>
        <v>0</v>
      </c>
      <c r="G4" s="16">
        <f>+E4*F4</f>
        <v>0</v>
      </c>
      <c r="H4" s="86">
        <f>+G4++G5+G6</f>
        <v>0</v>
      </c>
      <c r="I4" s="87">
        <f>+H4*C4</f>
        <v>0</v>
      </c>
      <c r="J4" s="68">
        <f>+TABLAS!R4</f>
        <v>0</v>
      </c>
      <c r="K4" s="16">
        <f>+E4*J4</f>
        <v>0</v>
      </c>
      <c r="L4" s="86">
        <f>+K4+K5+K6</f>
        <v>0</v>
      </c>
      <c r="M4" s="87">
        <f>+L4*C4</f>
        <v>0</v>
      </c>
      <c r="N4" s="68">
        <f>+TABLAS!S4</f>
        <v>0</v>
      </c>
      <c r="O4" s="16">
        <f>+E4*N4</f>
        <v>0</v>
      </c>
      <c r="P4" s="86">
        <f>+O4+O5+O6</f>
        <v>0</v>
      </c>
      <c r="Q4" s="87">
        <f>+P4*C4</f>
        <v>0</v>
      </c>
      <c r="R4" s="68">
        <f>+TABLAS!T4</f>
        <v>0</v>
      </c>
      <c r="S4" s="16">
        <f>+E4*R4</f>
        <v>0</v>
      </c>
      <c r="T4" s="86">
        <f>+S4+S5+S6</f>
        <v>0</v>
      </c>
      <c r="U4" s="87">
        <f>+T4*C4</f>
        <v>0</v>
      </c>
      <c r="V4" s="68">
        <f>+TABLAS!U4</f>
        <v>0</v>
      </c>
      <c r="W4" s="16">
        <f>+E4*V4</f>
        <v>0</v>
      </c>
      <c r="X4" s="86">
        <f>+W4+W5+W6</f>
        <v>0</v>
      </c>
      <c r="Y4" s="87">
        <f>+X4*C4</f>
        <v>0</v>
      </c>
      <c r="Z4" s="68">
        <f>+TABLAS!V4</f>
        <v>0</v>
      </c>
      <c r="AA4" s="16">
        <f>+E4*Z4</f>
        <v>0</v>
      </c>
      <c r="AB4" s="86">
        <f>+AA4+AA5+AA6</f>
        <v>0</v>
      </c>
      <c r="AC4" s="87">
        <f>+AB4*C4</f>
        <v>0</v>
      </c>
    </row>
    <row r="5" spans="1:29" x14ac:dyDescent="0.25">
      <c r="A5" s="90"/>
      <c r="B5" s="86"/>
      <c r="C5" s="89"/>
      <c r="D5" s="3" t="s">
        <v>6</v>
      </c>
      <c r="E5" s="65">
        <v>0.35</v>
      </c>
      <c r="F5" s="68">
        <f>+TABLAS!Q7</f>
        <v>0</v>
      </c>
      <c r="G5" s="16">
        <f t="shared" ref="G5:G10" si="0">+E5*F5</f>
        <v>0</v>
      </c>
      <c r="H5" s="86"/>
      <c r="I5" s="87"/>
      <c r="J5" s="68">
        <f>+TABLAS!R7</f>
        <v>0</v>
      </c>
      <c r="K5" s="16">
        <f t="shared" ref="K5:K10" si="1">+E5*J5</f>
        <v>0</v>
      </c>
      <c r="L5" s="86"/>
      <c r="M5" s="87"/>
      <c r="N5" s="68">
        <f>+TABLAS!S7</f>
        <v>0</v>
      </c>
      <c r="O5" s="16">
        <f t="shared" ref="O5:O10" si="2">+E5*N5</f>
        <v>0</v>
      </c>
      <c r="P5" s="86"/>
      <c r="Q5" s="87"/>
      <c r="R5" s="68">
        <f>+TABLAS!T7</f>
        <v>0</v>
      </c>
      <c r="S5" s="16">
        <f t="shared" ref="S5:S10" si="3">+E5*R5</f>
        <v>0</v>
      </c>
      <c r="T5" s="86"/>
      <c r="U5" s="87"/>
      <c r="V5" s="68">
        <f>+TABLAS!U7</f>
        <v>0</v>
      </c>
      <c r="W5" s="16">
        <f t="shared" ref="W5:W10" si="4">+E5*V5</f>
        <v>0</v>
      </c>
      <c r="X5" s="86"/>
      <c r="Y5" s="87"/>
      <c r="Z5" s="68">
        <f>+TABLAS!V7</f>
        <v>0</v>
      </c>
      <c r="AA5" s="16">
        <f t="shared" ref="AA5:AA10" si="5">+E5*Z5</f>
        <v>0</v>
      </c>
      <c r="AB5" s="86"/>
      <c r="AC5" s="87"/>
    </row>
    <row r="6" spans="1:29" x14ac:dyDescent="0.25">
      <c r="A6" s="90"/>
      <c r="B6" s="86"/>
      <c r="C6" s="89"/>
      <c r="D6" s="3" t="s">
        <v>5</v>
      </c>
      <c r="E6" s="65">
        <v>0.35</v>
      </c>
      <c r="F6" s="68">
        <f>+TABLAS!Q10</f>
        <v>0</v>
      </c>
      <c r="G6" s="16">
        <f t="shared" si="0"/>
        <v>0</v>
      </c>
      <c r="H6" s="86"/>
      <c r="I6" s="87"/>
      <c r="J6" s="68">
        <f>+TABLAS!R10</f>
        <v>0</v>
      </c>
      <c r="K6" s="16">
        <f t="shared" si="1"/>
        <v>0</v>
      </c>
      <c r="L6" s="86"/>
      <c r="M6" s="87"/>
      <c r="N6" s="68">
        <f>+TABLAS!S10</f>
        <v>0</v>
      </c>
      <c r="O6" s="16">
        <f t="shared" si="2"/>
        <v>0</v>
      </c>
      <c r="P6" s="86"/>
      <c r="Q6" s="87"/>
      <c r="R6" s="68">
        <f>+TABLAS!T10</f>
        <v>0</v>
      </c>
      <c r="S6" s="16">
        <f t="shared" si="3"/>
        <v>0</v>
      </c>
      <c r="T6" s="86"/>
      <c r="U6" s="87"/>
      <c r="V6" s="68">
        <f>+TABLAS!U10</f>
        <v>0</v>
      </c>
      <c r="W6" s="16">
        <f t="shared" si="4"/>
        <v>0</v>
      </c>
      <c r="X6" s="86"/>
      <c r="Y6" s="87"/>
      <c r="Z6" s="68">
        <f>+TABLAS!V10</f>
        <v>0</v>
      </c>
      <c r="AA6" s="16">
        <f t="shared" si="5"/>
        <v>0</v>
      </c>
      <c r="AB6" s="86"/>
      <c r="AC6" s="87"/>
    </row>
    <row r="7" spans="1:29" ht="15" customHeight="1" x14ac:dyDescent="0.25">
      <c r="A7" s="90">
        <v>2</v>
      </c>
      <c r="B7" s="88" t="s">
        <v>40</v>
      </c>
      <c r="C7" s="89">
        <f>+PONDERACIÓN!D10</f>
        <v>0.23571428571428571</v>
      </c>
      <c r="D7" s="37" t="s">
        <v>43</v>
      </c>
      <c r="E7" s="38">
        <v>0.5</v>
      </c>
      <c r="F7" s="68">
        <f>+TABLAS!Q13</f>
        <v>0</v>
      </c>
      <c r="G7" s="16">
        <f>+E7*F7</f>
        <v>0</v>
      </c>
      <c r="H7" s="86">
        <f>+G7+G8</f>
        <v>0</v>
      </c>
      <c r="I7" s="87">
        <f>+H7*C7</f>
        <v>0</v>
      </c>
      <c r="J7" s="68">
        <f>+TABLAS!R13</f>
        <v>0</v>
      </c>
      <c r="K7" s="16">
        <f t="shared" si="1"/>
        <v>0</v>
      </c>
      <c r="L7" s="86">
        <f>+K7+K8</f>
        <v>0</v>
      </c>
      <c r="M7" s="87">
        <f>+L7*C7</f>
        <v>0</v>
      </c>
      <c r="N7" s="68">
        <f>+TABLAS!S13</f>
        <v>0</v>
      </c>
      <c r="O7" s="16">
        <f t="shared" si="2"/>
        <v>0</v>
      </c>
      <c r="P7" s="86">
        <f>+O7+O8</f>
        <v>0</v>
      </c>
      <c r="Q7" s="87">
        <f>+P7*C7</f>
        <v>0</v>
      </c>
      <c r="R7" s="68">
        <f>+TABLAS!T13</f>
        <v>0</v>
      </c>
      <c r="S7" s="16">
        <f t="shared" si="3"/>
        <v>0</v>
      </c>
      <c r="T7" s="86">
        <f>+S7+S8</f>
        <v>0</v>
      </c>
      <c r="U7" s="87">
        <f>+T7*C7</f>
        <v>0</v>
      </c>
      <c r="V7" s="68">
        <f>+TABLAS!U13</f>
        <v>0</v>
      </c>
      <c r="W7" s="16">
        <f t="shared" si="4"/>
        <v>0</v>
      </c>
      <c r="X7" s="86">
        <f>+W7+W8</f>
        <v>0</v>
      </c>
      <c r="Y7" s="87">
        <f>+X7*C7</f>
        <v>0</v>
      </c>
      <c r="Z7" s="68">
        <f>+TABLAS!V13</f>
        <v>0</v>
      </c>
      <c r="AA7" s="16">
        <f t="shared" si="5"/>
        <v>0</v>
      </c>
      <c r="AB7" s="86">
        <f>+AA7+AA8</f>
        <v>0</v>
      </c>
      <c r="AC7" s="87">
        <f>+AB7*C7</f>
        <v>0</v>
      </c>
    </row>
    <row r="8" spans="1:29" x14ac:dyDescent="0.25">
      <c r="A8" s="90"/>
      <c r="B8" s="88"/>
      <c r="C8" s="89"/>
      <c r="D8" s="37" t="s">
        <v>41</v>
      </c>
      <c r="E8" s="38">
        <v>0.5</v>
      </c>
      <c r="F8" s="68">
        <f>+TABLAS!Q16</f>
        <v>0</v>
      </c>
      <c r="G8" s="16">
        <f>+E8*F8</f>
        <v>0</v>
      </c>
      <c r="H8" s="86"/>
      <c r="I8" s="87"/>
      <c r="J8" s="68">
        <f>+TABLAS!R16</f>
        <v>0</v>
      </c>
      <c r="K8" s="16">
        <f t="shared" si="1"/>
        <v>0</v>
      </c>
      <c r="L8" s="86"/>
      <c r="M8" s="87"/>
      <c r="N8" s="68">
        <f>+TABLAS!S16</f>
        <v>0</v>
      </c>
      <c r="O8" s="16">
        <f t="shared" si="2"/>
        <v>0</v>
      </c>
      <c r="P8" s="86"/>
      <c r="Q8" s="87"/>
      <c r="R8" s="68">
        <f>+TABLAS!T16</f>
        <v>0</v>
      </c>
      <c r="S8" s="16">
        <f t="shared" si="3"/>
        <v>0</v>
      </c>
      <c r="T8" s="86"/>
      <c r="U8" s="87"/>
      <c r="V8" s="68">
        <f>+TABLAS!U16</f>
        <v>0</v>
      </c>
      <c r="W8" s="16">
        <f>+E8*V8</f>
        <v>0</v>
      </c>
      <c r="X8" s="86"/>
      <c r="Y8" s="87"/>
      <c r="Z8" s="68">
        <f>+TABLAS!V16</f>
        <v>0</v>
      </c>
      <c r="AA8" s="16">
        <f t="shared" si="5"/>
        <v>0</v>
      </c>
      <c r="AB8" s="86"/>
      <c r="AC8" s="87"/>
    </row>
    <row r="9" spans="1:29" x14ac:dyDescent="0.25">
      <c r="A9" s="90">
        <v>3</v>
      </c>
      <c r="B9" s="88" t="s">
        <v>27</v>
      </c>
      <c r="C9" s="89">
        <f>+PONDERACIÓN!E10</f>
        <v>0.41428571428571426</v>
      </c>
      <c r="D9" s="37" t="s">
        <v>50</v>
      </c>
      <c r="E9" s="38">
        <v>0.4</v>
      </c>
      <c r="F9" s="68">
        <f>+TABLAS!Q19</f>
        <v>0</v>
      </c>
      <c r="G9" s="16">
        <f t="shared" si="0"/>
        <v>0</v>
      </c>
      <c r="H9" s="86">
        <f>+G9+G10</f>
        <v>0</v>
      </c>
      <c r="I9" s="87">
        <f>+H9*C9</f>
        <v>0</v>
      </c>
      <c r="J9" s="68">
        <f>+TABLAS!R19</f>
        <v>0</v>
      </c>
      <c r="K9" s="16">
        <f t="shared" si="1"/>
        <v>0</v>
      </c>
      <c r="L9" s="86">
        <f>+K9+K10</f>
        <v>0</v>
      </c>
      <c r="M9" s="87">
        <f>+L9*C9</f>
        <v>0</v>
      </c>
      <c r="N9" s="68">
        <f>+TABLAS!S19</f>
        <v>0</v>
      </c>
      <c r="O9" s="16">
        <f t="shared" si="2"/>
        <v>0</v>
      </c>
      <c r="P9" s="86">
        <f>+O9+O10</f>
        <v>0</v>
      </c>
      <c r="Q9" s="87">
        <f>+P9*C9</f>
        <v>0</v>
      </c>
      <c r="R9" s="68">
        <f>+TABLAS!T19</f>
        <v>0</v>
      </c>
      <c r="S9" s="16">
        <f t="shared" si="3"/>
        <v>0</v>
      </c>
      <c r="T9" s="86">
        <f>+S9+S10</f>
        <v>0</v>
      </c>
      <c r="U9" s="87">
        <f>+T9*C9</f>
        <v>0</v>
      </c>
      <c r="V9" s="68">
        <f>+TABLAS!U19</f>
        <v>0</v>
      </c>
      <c r="W9" s="16">
        <f t="shared" si="4"/>
        <v>0</v>
      </c>
      <c r="X9" s="86">
        <f>+W9+W10</f>
        <v>0</v>
      </c>
      <c r="Y9" s="87">
        <f>+X9*C9</f>
        <v>0</v>
      </c>
      <c r="Z9" s="68">
        <f>+TABLAS!V19</f>
        <v>0</v>
      </c>
      <c r="AA9" s="16">
        <f t="shared" si="5"/>
        <v>0</v>
      </c>
      <c r="AB9" s="86">
        <f>+AA9+AA10</f>
        <v>0</v>
      </c>
      <c r="AC9" s="87">
        <f>+AB9*C9</f>
        <v>0</v>
      </c>
    </row>
    <row r="10" spans="1:29" x14ac:dyDescent="0.25">
      <c r="A10" s="90"/>
      <c r="B10" s="88"/>
      <c r="C10" s="89"/>
      <c r="D10" s="37" t="s">
        <v>42</v>
      </c>
      <c r="E10" s="38">
        <v>0.6</v>
      </c>
      <c r="F10" s="68">
        <f>+TABLAS!Q22</f>
        <v>0</v>
      </c>
      <c r="G10" s="16">
        <f t="shared" si="0"/>
        <v>0</v>
      </c>
      <c r="H10" s="86"/>
      <c r="I10" s="87"/>
      <c r="J10" s="68">
        <f>+TABLAS!R22</f>
        <v>0</v>
      </c>
      <c r="K10" s="16">
        <f t="shared" si="1"/>
        <v>0</v>
      </c>
      <c r="L10" s="86"/>
      <c r="M10" s="87"/>
      <c r="N10" s="68">
        <f>+TABLAS!S22</f>
        <v>0</v>
      </c>
      <c r="O10" s="16">
        <f t="shared" si="2"/>
        <v>0</v>
      </c>
      <c r="P10" s="86"/>
      <c r="Q10" s="87"/>
      <c r="R10" s="68">
        <f>+TABLAS!T22</f>
        <v>0</v>
      </c>
      <c r="S10" s="16">
        <f t="shared" si="3"/>
        <v>0</v>
      </c>
      <c r="T10" s="86"/>
      <c r="U10" s="87"/>
      <c r="V10" s="68">
        <f>+TABLAS!U22</f>
        <v>0</v>
      </c>
      <c r="W10" s="16">
        <f t="shared" si="4"/>
        <v>0</v>
      </c>
      <c r="X10" s="86"/>
      <c r="Y10" s="87"/>
      <c r="Z10" s="68">
        <f>+TABLAS!V22</f>
        <v>0</v>
      </c>
      <c r="AA10" s="16">
        <f t="shared" si="5"/>
        <v>0</v>
      </c>
      <c r="AB10" s="86"/>
      <c r="AC10" s="87"/>
    </row>
    <row r="11" spans="1:29" x14ac:dyDescent="0.25">
      <c r="A11" s="85" t="s">
        <v>7</v>
      </c>
      <c r="B11" s="85"/>
      <c r="C11" s="29">
        <f>SUM(C4:C10)</f>
        <v>0.99999999999999989</v>
      </c>
    </row>
  </sheetData>
  <mergeCells count="53">
    <mergeCell ref="AB4:AB6"/>
    <mergeCell ref="AC4:AC6"/>
    <mergeCell ref="X7:X8"/>
    <mergeCell ref="Y7:Y8"/>
    <mergeCell ref="X9:X10"/>
    <mergeCell ref="Y9:Y10"/>
    <mergeCell ref="AB7:AB8"/>
    <mergeCell ref="AC7:AC8"/>
    <mergeCell ref="AB9:AB10"/>
    <mergeCell ref="AC9:AC10"/>
    <mergeCell ref="X4:X6"/>
    <mergeCell ref="Y4:Y6"/>
    <mergeCell ref="T7:T8"/>
    <mergeCell ref="U7:U8"/>
    <mergeCell ref="T9:T10"/>
    <mergeCell ref="U9:U10"/>
    <mergeCell ref="U4:U6"/>
    <mergeCell ref="T4:T6"/>
    <mergeCell ref="P9:P10"/>
    <mergeCell ref="Q9:Q10"/>
    <mergeCell ref="L7:L8"/>
    <mergeCell ref="M7:M8"/>
    <mergeCell ref="L9:L10"/>
    <mergeCell ref="M9:M10"/>
    <mergeCell ref="P4:P6"/>
    <mergeCell ref="Q4:Q6"/>
    <mergeCell ref="L4:L6"/>
    <mergeCell ref="M4:M6"/>
    <mergeCell ref="P7:P8"/>
    <mergeCell ref="Q7:Q8"/>
    <mergeCell ref="A11:B11"/>
    <mergeCell ref="H4:H6"/>
    <mergeCell ref="I4:I6"/>
    <mergeCell ref="H7:H8"/>
    <mergeCell ref="I7:I8"/>
    <mergeCell ref="H9:H10"/>
    <mergeCell ref="I9:I10"/>
    <mergeCell ref="B7:B8"/>
    <mergeCell ref="C7:C8"/>
    <mergeCell ref="A7:A8"/>
    <mergeCell ref="B9:B10"/>
    <mergeCell ref="A9:A10"/>
    <mergeCell ref="C9:C10"/>
    <mergeCell ref="C4:C6"/>
    <mergeCell ref="B4:B6"/>
    <mergeCell ref="A4:A6"/>
    <mergeCell ref="F2:I2"/>
    <mergeCell ref="A2:E2"/>
    <mergeCell ref="V2:Y2"/>
    <mergeCell ref="Z2:AC2"/>
    <mergeCell ref="J2:M2"/>
    <mergeCell ref="N2:Q2"/>
    <mergeCell ref="R2:U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showGridLines="0" zoomScaleNormal="100" workbookViewId="0">
      <selection activeCell="U28" sqref="U28"/>
    </sheetView>
  </sheetViews>
  <sheetFormatPr baseColWidth="10" defaultRowHeight="15" x14ac:dyDescent="0.25"/>
  <cols>
    <col min="1" max="1" width="26.28515625" customWidth="1"/>
    <col min="2" max="2" width="31.140625" style="25" customWidth="1"/>
    <col min="3" max="3" width="15.28515625" style="25" customWidth="1"/>
    <col min="4" max="4" width="5.7109375" style="25" customWidth="1"/>
    <col min="5" max="5" width="6.140625" bestFit="1" customWidth="1"/>
    <col min="6" max="6" width="3.7109375" style="1" customWidth="1"/>
    <col min="7" max="7" width="6.140625" bestFit="1" customWidth="1"/>
    <col min="8" max="8" width="4.140625" customWidth="1"/>
    <col min="9" max="9" width="9.5703125" bestFit="1" customWidth="1"/>
    <col min="10" max="10" width="3.7109375" customWidth="1"/>
    <col min="11" max="11" width="9.5703125" bestFit="1" customWidth="1"/>
    <col min="12" max="12" width="4.140625" customWidth="1"/>
    <col min="13" max="13" width="6.5703125" bestFit="1" customWidth="1"/>
    <col min="14" max="14" width="3.7109375" customWidth="1"/>
    <col min="15" max="15" width="7.5703125" bestFit="1" customWidth="1"/>
    <col min="16" max="16" width="3.42578125" customWidth="1"/>
    <col min="17" max="17" width="9" customWidth="1"/>
    <col min="19" max="19" width="17.85546875" customWidth="1"/>
    <col min="20" max="20" width="14.42578125" customWidth="1"/>
    <col min="21" max="21" width="17.85546875" customWidth="1"/>
  </cols>
  <sheetData>
    <row r="1" spans="1:23" ht="24" thickBot="1" x14ac:dyDescent="0.3">
      <c r="A1" s="99" t="s">
        <v>37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</row>
    <row r="2" spans="1:23" ht="15.75" thickBot="1" x14ac:dyDescent="0.3"/>
    <row r="3" spans="1:23" ht="35.25" customHeight="1" x14ac:dyDescent="0.25">
      <c r="A3" s="96" t="s">
        <v>17</v>
      </c>
      <c r="B3" s="94" t="s">
        <v>3</v>
      </c>
      <c r="C3" s="52" t="s">
        <v>35</v>
      </c>
      <c r="D3" s="49"/>
      <c r="E3" s="91" t="s">
        <v>56</v>
      </c>
      <c r="F3" s="92"/>
      <c r="G3" s="93"/>
      <c r="H3" s="15"/>
      <c r="I3" s="62" t="s">
        <v>57</v>
      </c>
      <c r="J3" s="47" t="s">
        <v>34</v>
      </c>
      <c r="K3" s="64" t="s">
        <v>58</v>
      </c>
      <c r="L3" s="15"/>
      <c r="M3" s="91" t="s">
        <v>59</v>
      </c>
      <c r="N3" s="92"/>
      <c r="O3" s="93"/>
      <c r="Q3" s="44" t="s">
        <v>14</v>
      </c>
      <c r="R3" s="36" t="s">
        <v>15</v>
      </c>
      <c r="S3" s="45" t="s">
        <v>19</v>
      </c>
      <c r="T3" s="36" t="s">
        <v>18</v>
      </c>
      <c r="U3" s="45" t="s">
        <v>20</v>
      </c>
      <c r="V3" s="36" t="s">
        <v>16</v>
      </c>
    </row>
    <row r="4" spans="1:23" ht="15.75" thickBot="1" x14ac:dyDescent="0.3">
      <c r="A4" s="97"/>
      <c r="B4" s="95"/>
      <c r="C4" s="53" t="s">
        <v>36</v>
      </c>
      <c r="D4" s="49"/>
      <c r="E4" s="102">
        <v>1</v>
      </c>
      <c r="F4" s="103"/>
      <c r="G4" s="104"/>
      <c r="H4" s="15"/>
      <c r="I4" s="102">
        <v>2</v>
      </c>
      <c r="J4" s="103"/>
      <c r="K4" s="104"/>
      <c r="L4" s="15"/>
      <c r="M4" s="102">
        <v>3</v>
      </c>
      <c r="N4" s="103"/>
      <c r="O4" s="104"/>
      <c r="Q4" s="55"/>
      <c r="R4" s="53"/>
      <c r="S4" s="56"/>
      <c r="T4" s="53"/>
      <c r="U4" s="56"/>
      <c r="V4" s="53"/>
    </row>
    <row r="5" spans="1:23" ht="9.9499999999999993" customHeight="1" thickBot="1" x14ac:dyDescent="0.3">
      <c r="A5" s="97"/>
      <c r="C5" s="54"/>
      <c r="D5" s="54"/>
      <c r="E5" s="15"/>
      <c r="F5" s="2"/>
      <c r="G5" s="15"/>
      <c r="H5" s="15"/>
      <c r="I5" s="15"/>
      <c r="J5" s="15"/>
      <c r="K5" s="15"/>
      <c r="L5" s="15"/>
      <c r="M5" s="15"/>
      <c r="N5" s="15"/>
      <c r="O5" s="15"/>
      <c r="Q5" s="2"/>
      <c r="R5" s="2"/>
      <c r="S5" s="2"/>
      <c r="T5" s="2"/>
      <c r="U5" s="2"/>
      <c r="V5" s="2"/>
    </row>
    <row r="6" spans="1:23" ht="33.75" customHeight="1" x14ac:dyDescent="0.25">
      <c r="A6" s="97"/>
      <c r="B6" s="94" t="s">
        <v>6</v>
      </c>
      <c r="C6" s="52" t="s">
        <v>35</v>
      </c>
      <c r="D6" s="49"/>
      <c r="E6" s="91" t="s">
        <v>60</v>
      </c>
      <c r="F6" s="92"/>
      <c r="G6" s="93"/>
      <c r="H6" s="15"/>
      <c r="I6" s="62" t="s">
        <v>61</v>
      </c>
      <c r="J6" s="63" t="s">
        <v>34</v>
      </c>
      <c r="K6" s="64" t="s">
        <v>62</v>
      </c>
      <c r="L6" s="15"/>
      <c r="M6" s="91" t="s">
        <v>63</v>
      </c>
      <c r="N6" s="92"/>
      <c r="O6" s="93"/>
      <c r="Q6" s="44" t="s">
        <v>14</v>
      </c>
      <c r="R6" s="36" t="s">
        <v>15</v>
      </c>
      <c r="S6" s="45" t="s">
        <v>19</v>
      </c>
      <c r="T6" s="36" t="s">
        <v>18</v>
      </c>
      <c r="U6" s="45" t="s">
        <v>20</v>
      </c>
      <c r="V6" s="36" t="s">
        <v>16</v>
      </c>
    </row>
    <row r="7" spans="1:23" ht="15.75" thickBot="1" x14ac:dyDescent="0.3">
      <c r="A7" s="97"/>
      <c r="B7" s="95"/>
      <c r="C7" s="53" t="s">
        <v>36</v>
      </c>
      <c r="D7" s="49"/>
      <c r="E7" s="102">
        <v>1</v>
      </c>
      <c r="F7" s="103"/>
      <c r="G7" s="104"/>
      <c r="H7" s="15"/>
      <c r="I7" s="102">
        <v>2</v>
      </c>
      <c r="J7" s="103"/>
      <c r="K7" s="104"/>
      <c r="L7" s="15"/>
      <c r="M7" s="102">
        <v>3</v>
      </c>
      <c r="N7" s="103"/>
      <c r="O7" s="104"/>
      <c r="Q7" s="55"/>
      <c r="R7" s="53"/>
      <c r="S7" s="56"/>
      <c r="T7" s="53"/>
      <c r="U7" s="56"/>
      <c r="V7" s="53"/>
    </row>
    <row r="8" spans="1:23" ht="9.9499999999999993" customHeight="1" thickBot="1" x14ac:dyDescent="0.3">
      <c r="A8" s="97"/>
      <c r="C8" s="54"/>
      <c r="D8" s="54"/>
      <c r="E8" s="15"/>
      <c r="F8" s="2"/>
      <c r="G8" s="15"/>
      <c r="H8" s="15"/>
      <c r="I8" s="15"/>
      <c r="J8" s="15"/>
      <c r="K8" s="15"/>
      <c r="L8" s="15"/>
      <c r="M8" s="15"/>
      <c r="N8" s="15"/>
      <c r="O8" s="15"/>
      <c r="Q8" s="2"/>
      <c r="R8" s="2"/>
      <c r="S8" s="2"/>
      <c r="T8" s="2"/>
      <c r="U8" s="2"/>
      <c r="V8" s="2"/>
    </row>
    <row r="9" spans="1:23" ht="30.75" customHeight="1" x14ac:dyDescent="0.25">
      <c r="A9" s="97"/>
      <c r="B9" s="94" t="s">
        <v>5</v>
      </c>
      <c r="C9" s="52" t="s">
        <v>35</v>
      </c>
      <c r="D9" s="49"/>
      <c r="E9" s="91" t="s">
        <v>67</v>
      </c>
      <c r="F9" s="92"/>
      <c r="G9" s="93"/>
      <c r="H9" s="15"/>
      <c r="I9" s="62" t="s">
        <v>64</v>
      </c>
      <c r="J9" s="63" t="s">
        <v>34</v>
      </c>
      <c r="K9" s="64" t="s">
        <v>65</v>
      </c>
      <c r="L9" s="15"/>
      <c r="M9" s="91" t="s">
        <v>66</v>
      </c>
      <c r="N9" s="92"/>
      <c r="O9" s="93"/>
      <c r="Q9" s="44" t="s">
        <v>14</v>
      </c>
      <c r="R9" s="36" t="s">
        <v>15</v>
      </c>
      <c r="S9" s="45" t="s">
        <v>19</v>
      </c>
      <c r="T9" s="36" t="s">
        <v>18</v>
      </c>
      <c r="U9" s="45" t="s">
        <v>20</v>
      </c>
      <c r="V9" s="36" t="s">
        <v>16</v>
      </c>
    </row>
    <row r="10" spans="1:23" ht="15.75" thickBot="1" x14ac:dyDescent="0.3">
      <c r="A10" s="98"/>
      <c r="B10" s="95"/>
      <c r="C10" s="53" t="s">
        <v>36</v>
      </c>
      <c r="D10" s="49"/>
      <c r="E10" s="102">
        <v>1</v>
      </c>
      <c r="F10" s="103"/>
      <c r="G10" s="104"/>
      <c r="H10" s="15"/>
      <c r="I10" s="102">
        <v>2</v>
      </c>
      <c r="J10" s="103"/>
      <c r="K10" s="104"/>
      <c r="L10" s="15"/>
      <c r="M10" s="102">
        <v>3</v>
      </c>
      <c r="N10" s="103"/>
      <c r="O10" s="104"/>
      <c r="Q10" s="55"/>
      <c r="R10" s="53"/>
      <c r="S10" s="56"/>
      <c r="T10" s="53"/>
      <c r="U10" s="56"/>
      <c r="V10" s="53"/>
    </row>
    <row r="11" spans="1:23" ht="15.75" thickBot="1" x14ac:dyDescent="0.3">
      <c r="C11" s="54"/>
      <c r="D11" s="54"/>
      <c r="E11" s="15"/>
      <c r="F11" s="2"/>
      <c r="G11" s="15"/>
      <c r="H11" s="15"/>
      <c r="I11" s="15"/>
      <c r="J11" s="15"/>
      <c r="K11" s="15"/>
      <c r="L11" s="15"/>
      <c r="M11" s="15"/>
      <c r="N11" s="15"/>
      <c r="O11" s="15"/>
      <c r="Q11" s="2"/>
      <c r="R11" s="2"/>
      <c r="S11" s="2"/>
      <c r="T11" s="2"/>
      <c r="U11" s="2"/>
      <c r="V11" s="2"/>
    </row>
    <row r="12" spans="1:23" ht="28.5" customHeight="1" x14ac:dyDescent="0.25">
      <c r="A12" s="96" t="s">
        <v>40</v>
      </c>
      <c r="B12" s="94" t="s">
        <v>43</v>
      </c>
      <c r="C12" s="52" t="s">
        <v>35</v>
      </c>
      <c r="D12" s="49"/>
      <c r="E12" s="91" t="s">
        <v>44</v>
      </c>
      <c r="F12" s="92"/>
      <c r="G12" s="93"/>
      <c r="H12" s="15"/>
      <c r="I12" s="46" t="s">
        <v>45</v>
      </c>
      <c r="J12" s="47" t="s">
        <v>34</v>
      </c>
      <c r="K12" s="48" t="s">
        <v>46</v>
      </c>
      <c r="L12" s="15"/>
      <c r="M12" s="46" t="s">
        <v>47</v>
      </c>
      <c r="N12" s="47" t="s">
        <v>34</v>
      </c>
      <c r="O12" s="48" t="s">
        <v>48</v>
      </c>
      <c r="Q12" s="44" t="s">
        <v>14</v>
      </c>
      <c r="R12" s="36" t="s">
        <v>15</v>
      </c>
      <c r="S12" s="45" t="s">
        <v>19</v>
      </c>
      <c r="T12" s="36" t="s">
        <v>18</v>
      </c>
      <c r="U12" s="45" t="s">
        <v>20</v>
      </c>
      <c r="V12" s="36" t="s">
        <v>16</v>
      </c>
    </row>
    <row r="13" spans="1:23" ht="15.75" thickBot="1" x14ac:dyDescent="0.3">
      <c r="A13" s="97"/>
      <c r="B13" s="95"/>
      <c r="C13" s="53" t="s">
        <v>36</v>
      </c>
      <c r="D13" s="49"/>
      <c r="E13" s="102">
        <v>1</v>
      </c>
      <c r="F13" s="103"/>
      <c r="G13" s="104"/>
      <c r="H13" s="15"/>
      <c r="I13" s="102">
        <v>2</v>
      </c>
      <c r="J13" s="103"/>
      <c r="K13" s="104"/>
      <c r="L13" s="15"/>
      <c r="M13" s="102">
        <v>3</v>
      </c>
      <c r="N13" s="103"/>
      <c r="O13" s="104"/>
      <c r="Q13" s="55"/>
      <c r="R13" s="53"/>
      <c r="S13" s="56"/>
      <c r="T13" s="53"/>
      <c r="U13" s="56"/>
      <c r="V13" s="53"/>
      <c r="W13" s="25"/>
    </row>
    <row r="14" spans="1:23" ht="10.5" customHeight="1" thickBot="1" x14ac:dyDescent="0.3">
      <c r="A14" s="97"/>
      <c r="B14" s="42"/>
      <c r="C14" s="49"/>
      <c r="D14" s="49"/>
      <c r="E14" s="49"/>
      <c r="F14" s="49"/>
      <c r="G14" s="49"/>
      <c r="H14" s="15"/>
      <c r="I14" s="49"/>
      <c r="J14" s="49"/>
      <c r="K14" s="49"/>
      <c r="L14" s="15"/>
      <c r="M14" s="49"/>
      <c r="N14" s="49"/>
      <c r="O14" s="49"/>
      <c r="Q14" s="49"/>
      <c r="R14" s="49"/>
      <c r="S14" s="2"/>
      <c r="T14" s="2"/>
      <c r="U14" s="2"/>
      <c r="V14" s="2"/>
    </row>
    <row r="15" spans="1:23" ht="27" customHeight="1" x14ac:dyDescent="0.25">
      <c r="A15" s="97"/>
      <c r="B15" s="94" t="s">
        <v>41</v>
      </c>
      <c r="C15" s="52" t="s">
        <v>35</v>
      </c>
      <c r="D15" s="49"/>
      <c r="E15" s="57">
        <v>0.104</v>
      </c>
      <c r="F15" s="47" t="s">
        <v>34</v>
      </c>
      <c r="G15" s="58">
        <v>0.14899999999999999</v>
      </c>
      <c r="H15" s="15"/>
      <c r="I15" s="57">
        <v>0.15</v>
      </c>
      <c r="J15" s="47" t="s">
        <v>34</v>
      </c>
      <c r="K15" s="58">
        <v>0.18</v>
      </c>
      <c r="L15" s="15"/>
      <c r="M15" s="91" t="s">
        <v>53</v>
      </c>
      <c r="N15" s="92"/>
      <c r="O15" s="93"/>
      <c r="Q15" s="44" t="s">
        <v>14</v>
      </c>
      <c r="R15" s="36" t="s">
        <v>15</v>
      </c>
      <c r="S15" s="45" t="s">
        <v>19</v>
      </c>
      <c r="T15" s="36" t="s">
        <v>18</v>
      </c>
      <c r="U15" s="45" t="s">
        <v>20</v>
      </c>
      <c r="V15" s="36" t="s">
        <v>16</v>
      </c>
    </row>
    <row r="16" spans="1:23" ht="15.75" thickBot="1" x14ac:dyDescent="0.3">
      <c r="A16" s="98"/>
      <c r="B16" s="95"/>
      <c r="C16" s="53" t="s">
        <v>36</v>
      </c>
      <c r="D16" s="49"/>
      <c r="E16" s="102">
        <v>1</v>
      </c>
      <c r="F16" s="103"/>
      <c r="G16" s="104"/>
      <c r="H16" s="15"/>
      <c r="I16" s="102">
        <v>2</v>
      </c>
      <c r="J16" s="103"/>
      <c r="K16" s="104"/>
      <c r="L16" s="15"/>
      <c r="M16" s="102">
        <v>3</v>
      </c>
      <c r="N16" s="103"/>
      <c r="O16" s="104"/>
      <c r="Q16" s="55"/>
      <c r="R16" s="53"/>
      <c r="S16" s="56"/>
      <c r="T16" s="53"/>
      <c r="U16" s="56"/>
      <c r="V16" s="53"/>
    </row>
    <row r="17" spans="1:22" ht="9.75" customHeight="1" thickBot="1" x14ac:dyDescent="0.3">
      <c r="C17" s="54"/>
      <c r="D17" s="54"/>
      <c r="E17" s="15"/>
      <c r="F17" s="2"/>
      <c r="G17" s="15"/>
      <c r="H17" s="15"/>
      <c r="I17" s="15"/>
      <c r="J17" s="15"/>
      <c r="K17" s="15"/>
      <c r="L17" s="15"/>
      <c r="M17" s="15"/>
      <c r="N17" s="15"/>
      <c r="O17" s="15"/>
      <c r="Q17" s="49"/>
      <c r="R17" s="49"/>
      <c r="S17" s="2"/>
      <c r="T17" s="2"/>
      <c r="U17" s="2"/>
      <c r="V17" s="2"/>
    </row>
    <row r="18" spans="1:22" ht="30" customHeight="1" x14ac:dyDescent="0.25">
      <c r="A18" s="96" t="s">
        <v>27</v>
      </c>
      <c r="B18" s="94" t="s">
        <v>50</v>
      </c>
      <c r="C18" s="52" t="s">
        <v>35</v>
      </c>
      <c r="D18" s="49"/>
      <c r="E18" s="91" t="s">
        <v>51</v>
      </c>
      <c r="F18" s="92"/>
      <c r="G18" s="93"/>
      <c r="H18" s="15"/>
      <c r="I18" s="50">
        <v>900</v>
      </c>
      <c r="J18" s="47" t="s">
        <v>34</v>
      </c>
      <c r="K18" s="51">
        <v>1200</v>
      </c>
      <c r="L18" s="15"/>
      <c r="M18" s="91" t="s">
        <v>52</v>
      </c>
      <c r="N18" s="92"/>
      <c r="O18" s="93"/>
      <c r="Q18" s="44" t="s">
        <v>14</v>
      </c>
      <c r="R18" s="36" t="s">
        <v>15</v>
      </c>
      <c r="S18" s="45" t="s">
        <v>19</v>
      </c>
      <c r="T18" s="36" t="s">
        <v>18</v>
      </c>
      <c r="U18" s="45" t="s">
        <v>20</v>
      </c>
      <c r="V18" s="36" t="s">
        <v>16</v>
      </c>
    </row>
    <row r="19" spans="1:22" ht="15.75" customHeight="1" thickBot="1" x14ac:dyDescent="0.3">
      <c r="A19" s="97"/>
      <c r="B19" s="95"/>
      <c r="C19" s="53" t="s">
        <v>36</v>
      </c>
      <c r="D19" s="49"/>
      <c r="E19" s="102">
        <v>1</v>
      </c>
      <c r="F19" s="103"/>
      <c r="G19" s="104"/>
      <c r="H19" s="15"/>
      <c r="I19" s="102">
        <v>2</v>
      </c>
      <c r="J19" s="103"/>
      <c r="K19" s="104"/>
      <c r="L19" s="15"/>
      <c r="M19" s="102">
        <v>3</v>
      </c>
      <c r="N19" s="103"/>
      <c r="O19" s="104"/>
      <c r="Q19" s="55"/>
      <c r="R19" s="53"/>
      <c r="S19" s="56"/>
      <c r="T19" s="53"/>
      <c r="U19" s="56"/>
      <c r="V19" s="53"/>
    </row>
    <row r="20" spans="1:22" ht="9.9499999999999993" customHeight="1" thickBot="1" x14ac:dyDescent="0.3">
      <c r="A20" s="97"/>
      <c r="C20" s="54"/>
      <c r="D20" s="54"/>
      <c r="E20" s="15"/>
      <c r="F20" s="2"/>
      <c r="G20" s="15"/>
      <c r="H20" s="15"/>
      <c r="I20" s="15"/>
      <c r="J20" s="15"/>
      <c r="K20" s="15"/>
      <c r="L20" s="15"/>
      <c r="M20" s="15"/>
      <c r="N20" s="15"/>
      <c r="O20" s="15"/>
      <c r="Q20" s="49"/>
      <c r="R20" s="49"/>
      <c r="S20" s="2"/>
      <c r="T20" s="2"/>
      <c r="U20" s="2"/>
      <c r="V20" s="2"/>
    </row>
    <row r="21" spans="1:22" ht="32.25" customHeight="1" x14ac:dyDescent="0.25">
      <c r="A21" s="97"/>
      <c r="B21" s="94" t="s">
        <v>42</v>
      </c>
      <c r="C21" s="52" t="s">
        <v>35</v>
      </c>
      <c r="D21" s="49"/>
      <c r="E21" s="91" t="s">
        <v>54</v>
      </c>
      <c r="F21" s="92"/>
      <c r="G21" s="93"/>
      <c r="H21" s="15"/>
      <c r="I21" s="50">
        <v>600</v>
      </c>
      <c r="J21" s="47" t="s">
        <v>34</v>
      </c>
      <c r="K21" s="51">
        <v>800</v>
      </c>
      <c r="L21" s="15"/>
      <c r="M21" s="105" t="s">
        <v>55</v>
      </c>
      <c r="N21" s="106"/>
      <c r="O21" s="107"/>
      <c r="Q21" s="44" t="s">
        <v>14</v>
      </c>
      <c r="R21" s="36" t="s">
        <v>15</v>
      </c>
      <c r="S21" s="45" t="s">
        <v>19</v>
      </c>
      <c r="T21" s="36" t="s">
        <v>18</v>
      </c>
      <c r="U21" s="45" t="s">
        <v>20</v>
      </c>
      <c r="V21" s="36" t="s">
        <v>16</v>
      </c>
    </row>
    <row r="22" spans="1:22" ht="15.75" customHeight="1" thickBot="1" x14ac:dyDescent="0.3">
      <c r="A22" s="98"/>
      <c r="B22" s="95"/>
      <c r="C22" s="53" t="s">
        <v>36</v>
      </c>
      <c r="D22" s="49"/>
      <c r="E22" s="102">
        <v>1</v>
      </c>
      <c r="F22" s="103"/>
      <c r="G22" s="104"/>
      <c r="H22" s="15"/>
      <c r="I22" s="102">
        <v>2</v>
      </c>
      <c r="J22" s="103"/>
      <c r="K22" s="104"/>
      <c r="L22" s="15"/>
      <c r="M22" s="102">
        <v>3</v>
      </c>
      <c r="N22" s="103"/>
      <c r="O22" s="104"/>
      <c r="Q22" s="55"/>
      <c r="R22" s="53"/>
      <c r="S22" s="56"/>
      <c r="T22" s="53"/>
      <c r="U22" s="56"/>
      <c r="V22" s="53"/>
    </row>
    <row r="23" spans="1:22" x14ac:dyDescent="0.25">
      <c r="Q23" s="43"/>
      <c r="R23" s="25"/>
    </row>
    <row r="24" spans="1:22" x14ac:dyDescent="0.25">
      <c r="Q24" s="43"/>
      <c r="R24" s="25"/>
    </row>
    <row r="25" spans="1:22" x14ac:dyDescent="0.25">
      <c r="Q25" s="43"/>
      <c r="R25" s="25"/>
    </row>
    <row r="26" spans="1:22" x14ac:dyDescent="0.25">
      <c r="Q26" s="43"/>
      <c r="R26" s="25"/>
    </row>
    <row r="27" spans="1:22" x14ac:dyDescent="0.25">
      <c r="Q27" s="25"/>
      <c r="R27" s="25"/>
    </row>
  </sheetData>
  <mergeCells count="44">
    <mergeCell ref="E22:G22"/>
    <mergeCell ref="I22:K22"/>
    <mergeCell ref="M22:O22"/>
    <mergeCell ref="E13:G13"/>
    <mergeCell ref="I13:K13"/>
    <mergeCell ref="M13:O13"/>
    <mergeCell ref="E16:G16"/>
    <mergeCell ref="I16:K16"/>
    <mergeCell ref="M16:O16"/>
    <mergeCell ref="E21:G21"/>
    <mergeCell ref="M19:O19"/>
    <mergeCell ref="M18:O18"/>
    <mergeCell ref="E18:G18"/>
    <mergeCell ref="M21:O21"/>
    <mergeCell ref="E12:G12"/>
    <mergeCell ref="M15:O15"/>
    <mergeCell ref="A1:O1"/>
    <mergeCell ref="B15:B16"/>
    <mergeCell ref="B18:B19"/>
    <mergeCell ref="E19:G19"/>
    <mergeCell ref="I19:K19"/>
    <mergeCell ref="E10:G10"/>
    <mergeCell ref="I10:K10"/>
    <mergeCell ref="M10:O10"/>
    <mergeCell ref="E7:G7"/>
    <mergeCell ref="I7:K7"/>
    <mergeCell ref="M7:O7"/>
    <mergeCell ref="E4:G4"/>
    <mergeCell ref="I4:K4"/>
    <mergeCell ref="M4:O4"/>
    <mergeCell ref="B21:B22"/>
    <mergeCell ref="A3:A10"/>
    <mergeCell ref="A12:A16"/>
    <mergeCell ref="A18:A22"/>
    <mergeCell ref="B3:B4"/>
    <mergeCell ref="B6:B7"/>
    <mergeCell ref="B9:B10"/>
    <mergeCell ref="B12:B13"/>
    <mergeCell ref="E3:G3"/>
    <mergeCell ref="M3:O3"/>
    <mergeCell ref="E6:G6"/>
    <mergeCell ref="M6:O6"/>
    <mergeCell ref="E9:G9"/>
    <mergeCell ref="M9:O9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zoomScaleNormal="100" workbookViewId="0">
      <selection activeCell="B34" sqref="B34"/>
    </sheetView>
  </sheetViews>
  <sheetFormatPr baseColWidth="10" defaultRowHeight="15" x14ac:dyDescent="0.25"/>
  <cols>
    <col min="1" max="1" width="10" bestFit="1" customWidth="1"/>
    <col min="2" max="2" width="40" bestFit="1" customWidth="1"/>
    <col min="3" max="3" width="12.5703125" bestFit="1" customWidth="1"/>
    <col min="4" max="4" width="29.42578125" bestFit="1" customWidth="1"/>
    <col min="5" max="5" width="24.28515625" bestFit="1" customWidth="1"/>
    <col min="6" max="6" width="22.140625" style="1" bestFit="1" customWidth="1"/>
    <col min="7" max="7" width="11.5703125" bestFit="1" customWidth="1"/>
    <col min="8" max="8" width="18.5703125" customWidth="1"/>
    <col min="9" max="9" width="17.85546875" customWidth="1"/>
    <col min="10" max="20" width="18.7109375" customWidth="1"/>
  </cols>
  <sheetData>
    <row r="1" spans="1:6" s="19" customFormat="1" ht="20.100000000000001" customHeight="1" x14ac:dyDescent="0.25">
      <c r="A1" s="109" t="s">
        <v>68</v>
      </c>
      <c r="B1" s="110"/>
      <c r="C1" s="110"/>
      <c r="D1" s="110"/>
      <c r="E1" s="110"/>
      <c r="F1" s="111"/>
    </row>
    <row r="2" spans="1:6" s="19" customFormat="1" ht="20.100000000000001" customHeight="1" x14ac:dyDescent="0.25">
      <c r="A2" s="18" t="s">
        <v>2</v>
      </c>
      <c r="B2" s="18" t="s">
        <v>33</v>
      </c>
      <c r="C2" s="18" t="s">
        <v>17</v>
      </c>
      <c r="D2" s="18" t="s">
        <v>40</v>
      </c>
      <c r="E2" s="18" t="s">
        <v>27</v>
      </c>
      <c r="F2" s="18" t="s">
        <v>32</v>
      </c>
    </row>
    <row r="3" spans="1:6" s="20" customFormat="1" ht="20.100000000000001" customHeight="1" x14ac:dyDescent="0.25">
      <c r="A3" s="67">
        <v>1</v>
      </c>
      <c r="B3" s="21" t="s">
        <v>39</v>
      </c>
      <c r="C3" s="66">
        <v>0.4</v>
      </c>
      <c r="D3" s="66">
        <v>0.2</v>
      </c>
      <c r="E3" s="66">
        <v>0.4</v>
      </c>
      <c r="F3" s="66">
        <f>SUM(C3:E3)</f>
        <v>1</v>
      </c>
    </row>
    <row r="4" spans="1:6" s="20" customFormat="1" ht="20.100000000000001" customHeight="1" x14ac:dyDescent="0.25">
      <c r="A4" s="67">
        <v>2</v>
      </c>
      <c r="B4" s="21" t="s">
        <v>28</v>
      </c>
      <c r="C4" s="66">
        <v>0.4</v>
      </c>
      <c r="D4" s="66">
        <v>0.2</v>
      </c>
      <c r="E4" s="66">
        <v>0.4</v>
      </c>
      <c r="F4" s="66">
        <f t="shared" ref="F4:F9" si="0">SUM(C4:E4)</f>
        <v>1</v>
      </c>
    </row>
    <row r="5" spans="1:6" s="20" customFormat="1" ht="20.100000000000001" customHeight="1" x14ac:dyDescent="0.25">
      <c r="A5" s="67">
        <v>3</v>
      </c>
      <c r="B5" s="21" t="s">
        <v>38</v>
      </c>
      <c r="C5" s="66">
        <v>0.3</v>
      </c>
      <c r="D5" s="66">
        <v>0.3</v>
      </c>
      <c r="E5" s="66">
        <v>0.4</v>
      </c>
      <c r="F5" s="66">
        <f t="shared" si="0"/>
        <v>1</v>
      </c>
    </row>
    <row r="6" spans="1:6" s="20" customFormat="1" ht="20.100000000000001" customHeight="1" x14ac:dyDescent="0.25">
      <c r="A6" s="67">
        <v>4</v>
      </c>
      <c r="B6" s="21" t="s">
        <v>29</v>
      </c>
      <c r="C6" s="66">
        <v>0.4</v>
      </c>
      <c r="D6" s="66">
        <v>0.2</v>
      </c>
      <c r="E6" s="66">
        <v>0.4</v>
      </c>
      <c r="F6" s="66">
        <f t="shared" si="0"/>
        <v>1</v>
      </c>
    </row>
    <row r="7" spans="1:6" s="20" customFormat="1" ht="20.100000000000001" customHeight="1" x14ac:dyDescent="0.25">
      <c r="A7" s="67">
        <v>5</v>
      </c>
      <c r="B7" s="21" t="s">
        <v>30</v>
      </c>
      <c r="C7" s="66">
        <v>0.4</v>
      </c>
      <c r="D7" s="66">
        <v>0.2</v>
      </c>
      <c r="E7" s="66">
        <v>0.4</v>
      </c>
      <c r="F7" s="66">
        <f t="shared" si="0"/>
        <v>1</v>
      </c>
    </row>
    <row r="8" spans="1:6" s="20" customFormat="1" ht="20.100000000000001" customHeight="1" x14ac:dyDescent="0.25">
      <c r="A8" s="21">
        <v>6</v>
      </c>
      <c r="B8" s="21" t="s">
        <v>49</v>
      </c>
      <c r="C8" s="66">
        <v>0.4</v>
      </c>
      <c r="D8" s="66">
        <v>0.2</v>
      </c>
      <c r="E8" s="66">
        <v>0.4</v>
      </c>
      <c r="F8" s="66">
        <f t="shared" si="0"/>
        <v>1</v>
      </c>
    </row>
    <row r="9" spans="1:6" s="20" customFormat="1" ht="20.100000000000001" customHeight="1" x14ac:dyDescent="0.25">
      <c r="A9" s="21">
        <v>7</v>
      </c>
      <c r="B9" s="21" t="s">
        <v>31</v>
      </c>
      <c r="C9" s="66">
        <v>0.15</v>
      </c>
      <c r="D9" s="66">
        <v>0.35</v>
      </c>
      <c r="E9" s="66">
        <v>0.5</v>
      </c>
      <c r="F9" s="66">
        <f t="shared" si="0"/>
        <v>1</v>
      </c>
    </row>
    <row r="10" spans="1:6" ht="30" customHeight="1" x14ac:dyDescent="0.25">
      <c r="A10" s="108"/>
      <c r="B10" s="108"/>
      <c r="C10" s="22">
        <f>+AVERAGE(C3:C9)</f>
        <v>0.35</v>
      </c>
      <c r="D10" s="22">
        <f>+AVERAGE(D3:D9)</f>
        <v>0.23571428571428571</v>
      </c>
      <c r="E10" s="22">
        <f>+AVERAGE(E3:E9)</f>
        <v>0.41428571428571426</v>
      </c>
      <c r="F10" s="23">
        <f>SUM(C10:E10)</f>
        <v>0.99999999999999989</v>
      </c>
    </row>
    <row r="16" spans="1:6" x14ac:dyDescent="0.25">
      <c r="F16" s="59"/>
    </row>
    <row r="17" spans="6:7" x14ac:dyDescent="0.25">
      <c r="F17" s="59"/>
      <c r="G17" s="60"/>
    </row>
    <row r="18" spans="6:7" x14ac:dyDescent="0.25">
      <c r="F18" s="59"/>
      <c r="G18" s="60"/>
    </row>
    <row r="19" spans="6:7" x14ac:dyDescent="0.25">
      <c r="G19" s="60"/>
    </row>
    <row r="20" spans="6:7" x14ac:dyDescent="0.25">
      <c r="G20" s="61"/>
    </row>
  </sheetData>
  <mergeCells count="2">
    <mergeCell ref="A10:B10"/>
    <mergeCell ref="A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MATRIZ</vt:lpstr>
      <vt:lpstr>PARAMETROS</vt:lpstr>
      <vt:lpstr>TABLAS</vt:lpstr>
      <vt:lpstr>PONDERACIÓN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2015-06-23T00:44:05Z</dcterms:created>
  <dcterms:modified xsi:type="dcterms:W3CDTF">2015-09-14T12:11:39Z</dcterms:modified>
</cp:coreProperties>
</file>